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E6834F90-45AF-42AF-9404-496C5EFDFE99}" xr6:coauthVersionLast="47" xr6:coauthVersionMax="47" xr10:uidLastSave="{00000000-0000-0000-0000-000000000000}"/>
  <bookViews>
    <workbookView xWindow="16815" yWindow="3510" windowWidth="21600" windowHeight="11385" xr2:uid="{00000000-000D-0000-FFFF-FFFF00000000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1" l="1"/>
  <c r="E20" i="1"/>
  <c r="E12" i="1"/>
  <c r="E26" i="1"/>
  <c r="E28" i="1"/>
  <c r="E11" i="1"/>
  <c r="E9" i="1"/>
  <c r="H41" i="1" l="1"/>
  <c r="F43" i="1"/>
  <c r="F48" i="1" s="1"/>
  <c r="I43" i="1"/>
  <c r="I48" i="1" s="1"/>
  <c r="I32" i="1"/>
  <c r="F32" i="1"/>
  <c r="I16" i="1"/>
  <c r="I34" i="1" l="1"/>
  <c r="I53" i="1" s="1"/>
  <c r="F16" i="1"/>
  <c r="F34" i="1" s="1"/>
  <c r="F52" i="1" s="1"/>
  <c r="I55" i="1" l="1"/>
  <c r="F51" i="1"/>
  <c r="F53" i="1" s="1"/>
  <c r="F55" i="1" s="1"/>
</calcChain>
</file>

<file path=xl/sharedStrings.xml><?xml version="1.0" encoding="utf-8"?>
<sst xmlns="http://schemas.openxmlformats.org/spreadsheetml/2006/main" count="40" uniqueCount="37">
  <si>
    <t>Old Cryptains Club</t>
  </si>
  <si>
    <t>£</t>
  </si>
  <si>
    <t>Subscriptions</t>
  </si>
  <si>
    <t>Annual Dinner Sales</t>
  </si>
  <si>
    <t>Sale of stock</t>
  </si>
  <si>
    <t>Website Sponsorship</t>
  </si>
  <si>
    <t>Income and Expenditure Account</t>
  </si>
  <si>
    <t>Income</t>
  </si>
  <si>
    <t>Expenses</t>
  </si>
  <si>
    <t>Annual Dinner Cost</t>
  </si>
  <si>
    <t>Computer costs</t>
  </si>
  <si>
    <t>Donations</t>
  </si>
  <si>
    <t>Balance Sheet</t>
  </si>
  <si>
    <t>Assets</t>
  </si>
  <si>
    <t>Stock</t>
  </si>
  <si>
    <t>Debtors</t>
  </si>
  <si>
    <t>Cash and Bank</t>
  </si>
  <si>
    <t>Liabilities</t>
  </si>
  <si>
    <t>Creditors</t>
  </si>
  <si>
    <t>Reserves Brought forward</t>
  </si>
  <si>
    <t>Surplus for the period</t>
  </si>
  <si>
    <t>Closing reserves</t>
  </si>
  <si>
    <t>Administration</t>
  </si>
  <si>
    <t>Old Cryptian Costs</t>
  </si>
  <si>
    <t>Founders Day Dinner</t>
  </si>
  <si>
    <t>Annual Dinner Donations to Bursary</t>
  </si>
  <si>
    <t>Annual Dinner Refunds</t>
  </si>
  <si>
    <t>Current Surplus</t>
  </si>
  <si>
    <t>Founders Day Sales</t>
  </si>
  <si>
    <t>Sale of Ties to the School</t>
  </si>
  <si>
    <t>Donation</t>
  </si>
  <si>
    <t>Presidents Shield</t>
  </si>
  <si>
    <t>Purchase of stock (ties and badges)</t>
  </si>
  <si>
    <t>Sue Wales Retirement Gift</t>
  </si>
  <si>
    <t>Website redesign</t>
  </si>
  <si>
    <t>Current Position as at 18th September 2022</t>
  </si>
  <si>
    <t>Bad Debt write 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</si>
</sst>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_-;\(#,##0\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0" fillId="0" borderId="0" xfId="1" applyNumberFormat="1" applyFont="1"/>
    <xf numFmtId="164" fontId="0" fillId="0" borderId="1" xfId="1" applyNumberFormat="1" applyFont="1" applyBorder="1"/>
    <xf numFmtId="164" fontId="0" fillId="0" borderId="0" xfId="0" applyNumberFormat="1"/>
    <xf numFmtId="43" fontId="0" fillId="0" borderId="0" xfId="1" applyFont="1"/>
    <xf numFmtId="43" fontId="2" fillId="0" borderId="0" xfId="1" applyFont="1"/>
    <xf numFmtId="164" fontId="3" fillId="0" borderId="0" xfId="1" applyNumberFormat="1" applyFont="1" applyFill="1"/>
    <xf numFmtId="0" fontId="3" fillId="0" borderId="0" xfId="0" applyFont="1"/>
    <xf numFmtId="164" fontId="3" fillId="0" borderId="1" xfId="1" applyNumberFormat="1" applyFont="1" applyFill="1" applyBorder="1"/>
    <xf numFmtId="164" fontId="3" fillId="0" borderId="0" xfId="0" applyNumberFormat="1" applyFont="1"/>
    <xf numFmtId="164" fontId="4" fillId="0" borderId="2" xfId="0" applyNumberFormat="1" applyFont="1" applyBorder="1"/>
    <xf numFmtId="43" fontId="3" fillId="0" borderId="0" xfId="1" applyFont="1" applyFill="1"/>
    <xf numFmtId="165" fontId="3" fillId="0" borderId="0" xfId="0" applyNumberFormat="1" applyFont="1"/>
    <xf numFmtId="164" fontId="3" fillId="0" borderId="2" xfId="0" applyNumberFormat="1" applyFont="1" applyBorder="1"/>
    <xf numFmtId="164" fontId="3" fillId="0" borderId="2" xfId="1" applyNumberFormat="1" applyFont="1" applyFill="1" applyBorder="1"/>
    <xf numFmtId="0" fontId="2" fillId="0" borderId="0" xfId="0" applyFont="1" applyAlignment="1">
      <alignment horizontal="center"/>
    </xf>
    <xf numFmtId="16" fontId="2" fillId="0" borderId="0" xfId="0" quotePrefix="1" applyNumberFormat="1" applyFont="1" applyAlignment="1">
      <alignment horizontal="center"/>
    </xf>
    <xf numFmtId="16" fontId="2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"/>
  <sheetViews>
    <sheetView tabSelected="1" workbookViewId="0">
      <selection activeCell="G55" sqref="G55"/>
    </sheetView>
  </sheetViews>
  <sheetFormatPr defaultRowHeight="15" x14ac:dyDescent="0.25"/>
  <cols>
    <col min="4" max="4" width="15.140625" customWidth="1"/>
    <col min="5" max="5" width="9.5703125" bestFit="1" customWidth="1"/>
    <col min="6" max="6" width="10.5703125" bestFit="1" customWidth="1"/>
    <col min="7" max="7" width="9.5703125" style="6" bestFit="1" customWidth="1"/>
    <col min="8" max="8" width="9.7109375" bestFit="1" customWidth="1"/>
    <col min="9" max="9" width="10.5703125" bestFit="1" customWidth="1"/>
  </cols>
  <sheetData>
    <row r="1" spans="1:9" x14ac:dyDescent="0.25">
      <c r="A1" s="1" t="s">
        <v>0</v>
      </c>
    </row>
    <row r="2" spans="1:9" x14ac:dyDescent="0.25">
      <c r="A2" s="1" t="s">
        <v>35</v>
      </c>
    </row>
    <row r="4" spans="1:9" x14ac:dyDescent="0.25">
      <c r="E4" s="19">
        <v>44822</v>
      </c>
      <c r="F4" s="17"/>
      <c r="H4" s="18">
        <v>44926</v>
      </c>
      <c r="I4" s="17"/>
    </row>
    <row r="5" spans="1:9" x14ac:dyDescent="0.25">
      <c r="A5" s="1" t="s">
        <v>6</v>
      </c>
      <c r="E5" s="17">
        <v>2022</v>
      </c>
      <c r="F5" s="17"/>
      <c r="G5" s="7"/>
      <c r="H5" s="17">
        <v>2021</v>
      </c>
      <c r="I5" s="17"/>
    </row>
    <row r="6" spans="1:9" x14ac:dyDescent="0.25">
      <c r="E6" s="2" t="s">
        <v>1</v>
      </c>
      <c r="F6" s="2" t="s">
        <v>1</v>
      </c>
      <c r="G6" s="7"/>
      <c r="H6" s="2" t="s">
        <v>1</v>
      </c>
      <c r="I6" s="2" t="s">
        <v>1</v>
      </c>
    </row>
    <row r="8" spans="1:9" x14ac:dyDescent="0.25">
      <c r="B8" s="1" t="s">
        <v>7</v>
      </c>
    </row>
    <row r="9" spans="1:9" x14ac:dyDescent="0.25">
      <c r="B9" t="s">
        <v>2</v>
      </c>
      <c r="E9" s="8">
        <f>1968+1106.55</f>
        <v>3074.55</v>
      </c>
      <c r="F9" s="9"/>
      <c r="H9" s="3">
        <v>3083.7</v>
      </c>
      <c r="I9" s="3"/>
    </row>
    <row r="10" spans="1:9" x14ac:dyDescent="0.25">
      <c r="B10" t="s">
        <v>3</v>
      </c>
      <c r="E10" s="8"/>
      <c r="F10" s="9"/>
      <c r="H10" s="3">
        <v>0</v>
      </c>
      <c r="I10" s="3"/>
    </row>
    <row r="11" spans="1:9" x14ac:dyDescent="0.25">
      <c r="B11" t="s">
        <v>4</v>
      </c>
      <c r="E11" s="8">
        <f>4+30</f>
        <v>34</v>
      </c>
      <c r="F11" s="9"/>
      <c r="H11" s="3">
        <v>494.53</v>
      </c>
      <c r="I11" s="3"/>
    </row>
    <row r="12" spans="1:9" x14ac:dyDescent="0.25">
      <c r="B12" t="s">
        <v>28</v>
      </c>
      <c r="E12" s="8">
        <f>29.38+2.26+58.76+14.59+103.32+14.59+29.38+14.59+14.59+28.77+29.18+29.38+57.48+24.5</f>
        <v>450.77</v>
      </c>
      <c r="F12" s="9"/>
      <c r="H12" s="3">
        <v>0</v>
      </c>
      <c r="I12" s="3"/>
    </row>
    <row r="13" spans="1:9" x14ac:dyDescent="0.25">
      <c r="B13" t="s">
        <v>5</v>
      </c>
      <c r="E13" s="8">
        <v>250</v>
      </c>
      <c r="F13" s="9"/>
      <c r="H13" s="3">
        <v>250</v>
      </c>
      <c r="I13" s="3"/>
    </row>
    <row r="14" spans="1:9" x14ac:dyDescent="0.25">
      <c r="B14" t="s">
        <v>29</v>
      </c>
      <c r="E14" s="8"/>
      <c r="F14" s="9"/>
      <c r="H14" s="3">
        <v>537.57000000000005</v>
      </c>
      <c r="I14" s="3"/>
    </row>
    <row r="15" spans="1:9" x14ac:dyDescent="0.25">
      <c r="B15" t="s">
        <v>30</v>
      </c>
      <c r="E15" s="10"/>
      <c r="F15" s="9"/>
      <c r="H15" s="4">
        <v>0</v>
      </c>
      <c r="I15" s="3"/>
    </row>
    <row r="16" spans="1:9" x14ac:dyDescent="0.25">
      <c r="E16" s="9"/>
      <c r="F16" s="11">
        <f>SUM(E9:E15)</f>
        <v>3809.32</v>
      </c>
      <c r="H16" s="3"/>
      <c r="I16" s="3">
        <f>SUM(H9:H15)</f>
        <v>4365.7999999999993</v>
      </c>
    </row>
    <row r="17" spans="2:9" x14ac:dyDescent="0.25">
      <c r="E17" s="9"/>
      <c r="F17" s="9"/>
    </row>
    <row r="18" spans="2:9" x14ac:dyDescent="0.25">
      <c r="B18" s="1" t="s">
        <v>8</v>
      </c>
      <c r="E18" s="9"/>
      <c r="F18" s="9"/>
    </row>
    <row r="19" spans="2:9" x14ac:dyDescent="0.25">
      <c r="B19" t="s">
        <v>23</v>
      </c>
      <c r="E19" s="8">
        <v>0</v>
      </c>
      <c r="F19" s="9"/>
      <c r="H19" s="3">
        <v>450</v>
      </c>
      <c r="I19" s="3"/>
    </row>
    <row r="20" spans="2:9" x14ac:dyDescent="0.25">
      <c r="B20" t="s">
        <v>22</v>
      </c>
      <c r="E20" s="8">
        <f>50+247.5+20+258.75</f>
        <v>576.25</v>
      </c>
      <c r="F20" s="9"/>
      <c r="H20" s="3">
        <v>2170</v>
      </c>
      <c r="I20" s="3"/>
    </row>
    <row r="21" spans="2:9" x14ac:dyDescent="0.25">
      <c r="B21" t="s">
        <v>9</v>
      </c>
      <c r="E21" s="8">
        <v>0</v>
      </c>
      <c r="F21" s="9"/>
      <c r="H21" s="3">
        <v>0</v>
      </c>
      <c r="I21" s="3"/>
    </row>
    <row r="22" spans="2:9" x14ac:dyDescent="0.25">
      <c r="B22" t="s">
        <v>25</v>
      </c>
      <c r="E22" s="8">
        <v>0</v>
      </c>
      <c r="F22" s="9"/>
      <c r="H22" s="3">
        <v>0</v>
      </c>
      <c r="I22" s="3"/>
    </row>
    <row r="23" spans="2:9" x14ac:dyDescent="0.25">
      <c r="B23" t="s">
        <v>26</v>
      </c>
      <c r="E23" s="8">
        <v>0</v>
      </c>
      <c r="F23" s="9"/>
      <c r="H23" s="3">
        <v>0</v>
      </c>
      <c r="I23" s="3"/>
    </row>
    <row r="24" spans="2:9" x14ac:dyDescent="0.25">
      <c r="B24" t="s">
        <v>31</v>
      </c>
      <c r="E24" s="8">
        <v>0</v>
      </c>
      <c r="F24" s="9"/>
      <c r="H24" s="3">
        <v>0</v>
      </c>
      <c r="I24" s="3"/>
    </row>
    <row r="25" spans="2:9" x14ac:dyDescent="0.25">
      <c r="B25" t="s">
        <v>32</v>
      </c>
      <c r="E25" s="8">
        <v>0</v>
      </c>
      <c r="F25" s="9"/>
      <c r="H25" s="3">
        <v>1555.14</v>
      </c>
      <c r="I25" s="3"/>
    </row>
    <row r="26" spans="2:9" x14ac:dyDescent="0.25">
      <c r="B26" t="s">
        <v>24</v>
      </c>
      <c r="E26" s="8">
        <f>114.96+100+286+67</f>
        <v>567.96</v>
      </c>
      <c r="F26" s="9"/>
      <c r="H26" s="3">
        <v>0</v>
      </c>
      <c r="I26" s="3"/>
    </row>
    <row r="27" spans="2:9" x14ac:dyDescent="0.25">
      <c r="B27" t="s">
        <v>34</v>
      </c>
      <c r="E27" s="8">
        <v>0</v>
      </c>
      <c r="F27" s="9"/>
      <c r="H27" s="3">
        <v>600</v>
      </c>
      <c r="I27" s="3"/>
    </row>
    <row r="28" spans="2:9" x14ac:dyDescent="0.25">
      <c r="B28" t="s">
        <v>10</v>
      </c>
      <c r="E28" s="8">
        <f>189.3+320</f>
        <v>509.3</v>
      </c>
      <c r="F28" s="9"/>
      <c r="H28" s="3">
        <v>320</v>
      </c>
      <c r="I28" s="3"/>
    </row>
    <row r="29" spans="2:9" x14ac:dyDescent="0.25">
      <c r="B29" t="s">
        <v>33</v>
      </c>
      <c r="E29" s="8">
        <v>0</v>
      </c>
      <c r="F29" s="9"/>
      <c r="H29" s="3">
        <v>103.25</v>
      </c>
      <c r="I29" s="3"/>
    </row>
    <row r="30" spans="2:9" x14ac:dyDescent="0.25">
      <c r="B30" t="s">
        <v>36</v>
      </c>
      <c r="E30" s="8">
        <v>514</v>
      </c>
      <c r="F30" s="9"/>
      <c r="H30" s="3">
        <v>0</v>
      </c>
      <c r="I30" s="3"/>
    </row>
    <row r="31" spans="2:9" x14ac:dyDescent="0.25">
      <c r="B31" t="s">
        <v>11</v>
      </c>
      <c r="E31" s="10">
        <f>15-5</f>
        <v>10</v>
      </c>
      <c r="F31" s="9"/>
      <c r="H31" s="4">
        <v>15</v>
      </c>
      <c r="I31" s="3"/>
    </row>
    <row r="32" spans="2:9" x14ac:dyDescent="0.25">
      <c r="E32" s="8"/>
      <c r="F32" s="11">
        <f>SUM(E19:E31)</f>
        <v>2177.5100000000002</v>
      </c>
      <c r="H32" s="3"/>
      <c r="I32" s="3">
        <f>SUM(H19:H31)</f>
        <v>5213.3900000000003</v>
      </c>
    </row>
    <row r="33" spans="1:9" x14ac:dyDescent="0.25">
      <c r="E33" s="9"/>
      <c r="F33" s="9"/>
      <c r="H33" s="3"/>
      <c r="I33" s="3"/>
    </row>
    <row r="34" spans="1:9" ht="15.75" thickBot="1" x14ac:dyDescent="0.3">
      <c r="B34" s="1" t="s">
        <v>27</v>
      </c>
      <c r="E34" s="9"/>
      <c r="F34" s="12">
        <f>+F16-F32</f>
        <v>1631.81</v>
      </c>
      <c r="H34" s="6"/>
      <c r="I34" s="12">
        <f>+I16-I32</f>
        <v>-847.59000000000106</v>
      </c>
    </row>
    <row r="35" spans="1:9" ht="15.75" thickTop="1" x14ac:dyDescent="0.25">
      <c r="E35" s="9"/>
      <c r="F35" s="9"/>
    </row>
    <row r="36" spans="1:9" x14ac:dyDescent="0.25">
      <c r="E36" s="9"/>
      <c r="F36" s="9"/>
    </row>
    <row r="37" spans="1:9" x14ac:dyDescent="0.25">
      <c r="E37" s="9"/>
      <c r="F37" s="9"/>
    </row>
    <row r="38" spans="1:9" x14ac:dyDescent="0.25">
      <c r="A38" s="1" t="s">
        <v>12</v>
      </c>
      <c r="E38" s="9"/>
      <c r="F38" s="9"/>
    </row>
    <row r="39" spans="1:9" x14ac:dyDescent="0.25">
      <c r="B39" s="1" t="s">
        <v>13</v>
      </c>
      <c r="E39" s="9"/>
      <c r="F39" s="9"/>
    </row>
    <row r="40" spans="1:9" x14ac:dyDescent="0.25">
      <c r="B40" t="s">
        <v>14</v>
      </c>
      <c r="E40" s="8">
        <v>1323</v>
      </c>
      <c r="F40" s="9"/>
      <c r="H40" s="8">
        <v>1323</v>
      </c>
      <c r="I40" s="3"/>
    </row>
    <row r="41" spans="1:9" x14ac:dyDescent="0.25">
      <c r="B41" t="s">
        <v>15</v>
      </c>
      <c r="E41" s="8">
        <v>0</v>
      </c>
      <c r="F41" s="9"/>
      <c r="H41" s="3">
        <f>514</f>
        <v>514</v>
      </c>
      <c r="I41" s="3"/>
    </row>
    <row r="42" spans="1:9" x14ac:dyDescent="0.25">
      <c r="B42" t="s">
        <v>16</v>
      </c>
      <c r="E42" s="10">
        <v>8375.82</v>
      </c>
      <c r="F42" s="9"/>
      <c r="H42" s="4">
        <v>6235</v>
      </c>
      <c r="I42" s="3"/>
    </row>
    <row r="43" spans="1:9" x14ac:dyDescent="0.25">
      <c r="E43" s="9"/>
      <c r="F43" s="11">
        <f>SUM(E40:E42)</f>
        <v>9698.82</v>
      </c>
      <c r="H43" s="3"/>
      <c r="I43" s="3">
        <f>SUM(H40:H42)</f>
        <v>8072</v>
      </c>
    </row>
    <row r="44" spans="1:9" x14ac:dyDescent="0.25">
      <c r="B44" s="1" t="s">
        <v>17</v>
      </c>
      <c r="E44" s="9"/>
      <c r="F44" s="9"/>
      <c r="H44" s="6"/>
      <c r="I44" s="6"/>
    </row>
    <row r="45" spans="1:9" x14ac:dyDescent="0.25">
      <c r="B45" t="s">
        <v>18</v>
      </c>
      <c r="E45" s="13"/>
      <c r="F45" s="14">
        <v>0</v>
      </c>
      <c r="H45" s="6"/>
      <c r="I45" s="14">
        <v>-5</v>
      </c>
    </row>
    <row r="46" spans="1:9" x14ac:dyDescent="0.25">
      <c r="E46" s="13"/>
      <c r="F46" s="9"/>
      <c r="H46" s="6"/>
      <c r="I46" s="6"/>
    </row>
    <row r="47" spans="1:9" x14ac:dyDescent="0.25">
      <c r="E47" s="9"/>
      <c r="F47" s="9"/>
    </row>
    <row r="48" spans="1:9" ht="15.75" thickBot="1" x14ac:dyDescent="0.3">
      <c r="E48" s="9"/>
      <c r="F48" s="15">
        <f>SUM(F43:F47)</f>
        <v>9698.82</v>
      </c>
      <c r="I48" s="15">
        <f>SUM(I43:I47)</f>
        <v>8067</v>
      </c>
    </row>
    <row r="49" spans="2:9" ht="15.75" thickTop="1" x14ac:dyDescent="0.25">
      <c r="E49" s="9"/>
      <c r="F49" s="9"/>
    </row>
    <row r="50" spans="2:9" x14ac:dyDescent="0.25">
      <c r="E50" s="9"/>
      <c r="F50" s="9"/>
    </row>
    <row r="51" spans="2:9" x14ac:dyDescent="0.25">
      <c r="B51" t="s">
        <v>19</v>
      </c>
      <c r="E51" s="9"/>
      <c r="F51" s="8">
        <f>+I53</f>
        <v>8067</v>
      </c>
      <c r="I51" s="3">
        <v>8915</v>
      </c>
    </row>
    <row r="52" spans="2:9" x14ac:dyDescent="0.25">
      <c r="B52" t="s">
        <v>20</v>
      </c>
      <c r="E52" s="9"/>
      <c r="F52" s="8">
        <f>+F34</f>
        <v>1631.81</v>
      </c>
      <c r="I52" s="3">
        <v>-848</v>
      </c>
    </row>
    <row r="53" spans="2:9" ht="15.75" thickBot="1" x14ac:dyDescent="0.3">
      <c r="B53" t="s">
        <v>21</v>
      </c>
      <c r="E53" s="9"/>
      <c r="F53" s="16">
        <f>SUM(F51:F52)</f>
        <v>9698.81</v>
      </c>
      <c r="I53" s="16">
        <f>SUM(I51:I52)</f>
        <v>8067</v>
      </c>
    </row>
    <row r="54" spans="2:9" ht="15.75" thickTop="1" x14ac:dyDescent="0.25">
      <c r="I54" s="3"/>
    </row>
    <row r="55" spans="2:9" x14ac:dyDescent="0.25">
      <c r="F55" s="5">
        <f>+F48-F53</f>
        <v>1.0000000000218279E-2</v>
      </c>
      <c r="I55" s="3">
        <f>+I48-I53</f>
        <v>0</v>
      </c>
    </row>
    <row r="56" spans="2:9" x14ac:dyDescent="0.25">
      <c r="F56" s="6"/>
    </row>
  </sheetData>
  <mergeCells count="4">
    <mergeCell ref="E4:F4"/>
    <mergeCell ref="H4:I4"/>
    <mergeCell ref="E5:F5"/>
    <mergeCell ref="H5:I5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2022-09-19T10:16:43Z</dcterms:modified>
</cp:coreProperties>
</file>